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cevida365-my.sharepoint.com/personal/andrea_flores_bicesecuritizadora_cl/Documents/REPORTES DE MONITOREO/TABALS DE DESARROLLO/07.JULIO 2026/"/>
    </mc:Choice>
  </mc:AlternateContent>
  <xr:revisionPtr revIDLastSave="13" documentId="8_{F9196AA6-FB70-4903-9542-29C46B72D55C}" xr6:coauthVersionLast="47" xr6:coauthVersionMax="47" xr10:uidLastSave="{06877A29-F992-4178-854A-2324580E8CE3}"/>
  <bookViews>
    <workbookView xWindow="-110" yWindow="-110" windowWidth="19420" windowHeight="11500" xr2:uid="{4908DCF7-F34E-425E-891F-3863329345B7}"/>
  </bookViews>
  <sheets>
    <sheet name="serie A2" sheetId="1" r:id="rId1"/>
    <sheet name="serie B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1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19" i="2"/>
  <c r="I18" i="2"/>
  <c r="G18" i="2" l="1"/>
  <c r="H18" i="2" s="1"/>
  <c r="G19" i="2" s="1"/>
  <c r="H19" i="2" l="1"/>
  <c r="H22" i="1"/>
  <c r="H23" i="1" s="1"/>
  <c r="H24" i="1" s="1"/>
  <c r="G20" i="2" l="1"/>
  <c r="H20" i="2" s="1"/>
  <c r="H25" i="1"/>
  <c r="G21" i="2" l="1"/>
  <c r="H21" i="2" s="1"/>
  <c r="H26" i="1"/>
  <c r="G22" i="2" l="1"/>
  <c r="H22" i="2" s="1"/>
  <c r="H27" i="1"/>
  <c r="G23" i="2" l="1"/>
  <c r="H23" i="2" s="1"/>
  <c r="H28" i="1"/>
  <c r="G24" i="2" l="1"/>
  <c r="H24" i="2" s="1"/>
  <c r="H29" i="1"/>
  <c r="G25" i="2" l="1"/>
  <c r="H25" i="2" s="1"/>
  <c r="H30" i="1"/>
  <c r="G26" i="2" l="1"/>
  <c r="H26" i="2" s="1"/>
  <c r="H31" i="1"/>
  <c r="G27" i="2" l="1"/>
  <c r="H27" i="2" s="1"/>
  <c r="H32" i="1"/>
  <c r="G28" i="2" l="1"/>
  <c r="H28" i="2" s="1"/>
  <c r="H33" i="1"/>
  <c r="G29" i="2" l="1"/>
  <c r="H29" i="2" s="1"/>
  <c r="H34" i="1"/>
  <c r="G30" i="2" l="1"/>
  <c r="H30" i="2" s="1"/>
  <c r="H35" i="1"/>
  <c r="G31" i="2" l="1"/>
  <c r="H31" i="2" s="1"/>
  <c r="H36" i="1"/>
  <c r="G32" i="2" l="1"/>
  <c r="H32" i="2" s="1"/>
  <c r="H37" i="1"/>
  <c r="G33" i="2" l="1"/>
  <c r="H33" i="2" s="1"/>
  <c r="H38" i="1"/>
  <c r="G34" i="2" l="1"/>
  <c r="H34" i="2" s="1"/>
  <c r="H39" i="1"/>
  <c r="G35" i="2" l="1"/>
  <c r="H35" i="2" s="1"/>
  <c r="H40" i="1"/>
  <c r="G36" i="2" l="1"/>
  <c r="H36" i="2" s="1"/>
  <c r="H41" i="1"/>
  <c r="G37" i="2" l="1"/>
  <c r="H37" i="2" s="1"/>
  <c r="H42" i="1"/>
  <c r="G38" i="2" l="1"/>
  <c r="H38" i="2" s="1"/>
  <c r="H43" i="1"/>
  <c r="G39" i="2" l="1"/>
  <c r="H39" i="2" s="1"/>
  <c r="H44" i="1"/>
  <c r="H45" i="1" l="1"/>
  <c r="G40" i="2" l="1"/>
  <c r="H40" i="2" s="1"/>
  <c r="H46" i="1"/>
  <c r="G41" i="2" l="1"/>
  <c r="H41" i="2" s="1"/>
  <c r="H47" i="1"/>
  <c r="G42" i="2" l="1"/>
  <c r="H42" i="2" s="1"/>
  <c r="H48" i="1"/>
  <c r="H49" i="1" l="1"/>
  <c r="G43" i="2"/>
  <c r="H43" i="2" s="1"/>
  <c r="H50" i="1" l="1"/>
  <c r="G44" i="2"/>
  <c r="H44" i="2" s="1"/>
  <c r="H51" i="1" l="1"/>
  <c r="G45" i="2"/>
  <c r="H45" i="2" s="1"/>
  <c r="G46" i="2" l="1"/>
  <c r="H46" i="2" s="1"/>
  <c r="E47" i="2" l="1"/>
  <c r="H47" i="2" s="1"/>
  <c r="D47" i="2"/>
  <c r="G47" i="2"/>
  <c r="F47" i="2" l="1"/>
</calcChain>
</file>

<file path=xl/sharedStrings.xml><?xml version="1.0" encoding="utf-8"?>
<sst xmlns="http://schemas.openxmlformats.org/spreadsheetml/2006/main" count="38" uniqueCount="21">
  <si>
    <t>Monto ($)</t>
  </si>
  <si>
    <t>Interés anual</t>
  </si>
  <si>
    <t>Interés trimestral</t>
  </si>
  <si>
    <t>Plazo (trimestres)</t>
  </si>
  <si>
    <t>Periodo de Gracias (trimestres)</t>
  </si>
  <si>
    <t>Intereses y Amoritización</t>
  </si>
  <si>
    <t>trimestrales</t>
  </si>
  <si>
    <t>N° Cupones</t>
  </si>
  <si>
    <t>Período</t>
  </si>
  <si>
    <t>Número de cuota de interés</t>
  </si>
  <si>
    <t>Número de cuota de amortización</t>
  </si>
  <si>
    <t>Monto Interés</t>
  </si>
  <si>
    <t>Amortización</t>
  </si>
  <si>
    <t>Total cupón</t>
  </si>
  <si>
    <t>Capitalización de intereses</t>
  </si>
  <si>
    <t>Saldo Insoluto Final</t>
  </si>
  <si>
    <t>Fecha pago Bono</t>
  </si>
  <si>
    <t>TABLA DE DESARROLLO SERIE BSECS-16A2 PREFERENTE</t>
  </si>
  <si>
    <t>TABLA DE DESARROLLO SERIE BSECS-16B2 SUBORDINADA</t>
  </si>
  <si>
    <t>CARACTERISTICAS DE UN BONO DE $ 100.000.000</t>
  </si>
  <si>
    <t>CARACTERISTICAS DE UN BONO DE $ 9.000.000.000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</si>
</sst>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43" formatCode="_ * #,##0.00_ ;_ * \-#,##0.00_ ;_ * &quot;-&quot;??_ ;_ @_ "/>
    <numFmt numFmtId="164" formatCode="0.0000%"/>
    <numFmt numFmtId="165" formatCode="#,##0_);[Red]\(#,##0\);&quot;-   &quot;"/>
    <numFmt numFmtId="166" formatCode="#,##0_ ;\-#,##0\ "/>
    <numFmt numFmtId="167" formatCode="#,##0_ ;[Red]\-#,##0\ "/>
    <numFmt numFmtId="168" formatCode="#,##0.0000_ ;[Red]\-#,##0.00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/>
  </cellStyleXfs>
  <cellXfs count="4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3" fontId="3" fillId="2" borderId="3" xfId="1" applyNumberFormat="1" applyFont="1" applyFill="1" applyBorder="1" applyAlignment="1"/>
    <xf numFmtId="0" fontId="3" fillId="2" borderId="4" xfId="0" applyFont="1" applyFill="1" applyBorder="1"/>
    <xf numFmtId="10" fontId="3" fillId="2" borderId="5" xfId="0" applyNumberFormat="1" applyFont="1" applyFill="1" applyBorder="1"/>
    <xf numFmtId="164" fontId="3" fillId="2" borderId="5" xfId="0" applyNumberFormat="1" applyFont="1" applyFill="1" applyBorder="1"/>
    <xf numFmtId="0" fontId="3" fillId="2" borderId="5" xfId="0" applyFont="1" applyFill="1" applyBorder="1"/>
    <xf numFmtId="0" fontId="3" fillId="2" borderId="5" xfId="0" applyFont="1" applyFill="1" applyBorder="1" applyAlignment="1">
      <alignment horizontal="right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3" borderId="0" xfId="0" applyFont="1" applyFill="1"/>
    <xf numFmtId="165" fontId="3" fillId="3" borderId="0" xfId="0" applyNumberFormat="1" applyFont="1" applyFill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7" fontId="3" fillId="3" borderId="2" xfId="0" applyNumberFormat="1" applyFont="1" applyFill="1" applyBorder="1" applyAlignment="1">
      <alignment horizontal="center"/>
    </xf>
    <xf numFmtId="168" fontId="3" fillId="3" borderId="2" xfId="0" applyNumberFormat="1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14" fontId="3" fillId="3" borderId="3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4" fontId="3" fillId="3" borderId="5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167" fontId="3" fillId="3" borderId="7" xfId="0" applyNumberFormat="1" applyFont="1" applyFill="1" applyBorder="1" applyAlignment="1">
      <alignment horizontal="center"/>
    </xf>
    <xf numFmtId="166" fontId="3" fillId="3" borderId="7" xfId="0" applyNumberFormat="1" applyFont="1" applyFill="1" applyBorder="1" applyAlignment="1">
      <alignment horizontal="center"/>
    </xf>
    <xf numFmtId="168" fontId="3" fillId="3" borderId="7" xfId="0" applyNumberFormat="1" applyFont="1" applyFill="1" applyBorder="1" applyAlignment="1">
      <alignment horizontal="center"/>
    </xf>
    <xf numFmtId="3" fontId="3" fillId="3" borderId="7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7" fontId="3" fillId="3" borderId="0" xfId="0" applyNumberFormat="1" applyFont="1" applyFill="1" applyAlignment="1">
      <alignment horizontal="center"/>
    </xf>
    <xf numFmtId="166" fontId="3" fillId="3" borderId="0" xfId="0" applyNumberFormat="1" applyFont="1" applyFill="1" applyAlignment="1">
      <alignment horizontal="center"/>
    </xf>
    <xf numFmtId="168" fontId="3" fillId="3" borderId="0" xfId="0" applyNumberFormat="1" applyFont="1" applyFill="1" applyAlignment="1">
      <alignment horizontal="center"/>
    </xf>
    <xf numFmtId="3" fontId="3" fillId="3" borderId="0" xfId="0" applyNumberFormat="1" applyFont="1" applyFill="1" applyAlignment="1">
      <alignment horizontal="center"/>
    </xf>
    <xf numFmtId="41" fontId="0" fillId="0" borderId="0" xfId="2" applyFont="1"/>
    <xf numFmtId="0" fontId="2" fillId="2" borderId="0" xfId="0" applyFont="1" applyFill="1" applyAlignment="1">
      <alignment horizontal="center"/>
    </xf>
    <xf numFmtId="1" fontId="0" fillId="0" borderId="0" xfId="0" applyNumberFormat="1"/>
    <xf numFmtId="0" fontId="4" fillId="4" borderId="9" xfId="3" applyFont="1" applyFill="1" applyBorder="1" applyAlignment="1">
      <alignment horizontal="center" vertical="center" wrapText="1"/>
    </xf>
    <xf numFmtId="0" fontId="4" fillId="4" borderId="10" xfId="3" applyFont="1" applyFill="1" applyBorder="1" applyAlignment="1">
      <alignment horizontal="center" vertical="center" wrapText="1"/>
    </xf>
    <xf numFmtId="0" fontId="4" fillId="4" borderId="11" xfId="3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</cellXfs>
  <cellStyles count="4">
    <cellStyle name="Millares" xfId="1" builtinId="3"/>
    <cellStyle name="Millares [0]" xfId="2" builtinId="6"/>
    <cellStyle name="Normal" xfId="0" builtinId="0"/>
    <cellStyle name="Normal 2" xfId="3" xr:uid="{93575D72-BE05-41BD-A0FF-AE897DF014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638175</xdr:colOff>
      <xdr:row>0</xdr:row>
      <xdr:rowOff>161925</xdr:rowOff>
    </xdr:from>
    <xdr:to>
      <xdr:col>9</xdr:col>
      <xdr:colOff>351367</xdr:colOff>
      <xdr:row>4</xdr:row>
      <xdr:rowOff>32160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D8AB3A-CBDF-41F8-BFCD-E5367466E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5575" y="161925"/>
          <a:ext cx="2176992" cy="606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390525</xdr:colOff>
      <xdr:row>0</xdr:row>
      <xdr:rowOff>104775</xdr:rowOff>
    </xdr:from>
    <xdr:to>
      <xdr:col>9</xdr:col>
      <xdr:colOff>198967</xdr:colOff>
      <xdr:row>3</xdr:row>
      <xdr:rowOff>159160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537D15-382A-45E2-BAEE-2788E7C1B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104775"/>
          <a:ext cx="2183342" cy="600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3642-CF1A-49E5-A476-27A85613D2C0}">
  <sheetPr>
    <pageSetUpPr fitToPage="1"/>
  </sheetPr>
  <dimension ref="A2:Q51"/>
  <sheetViews>
    <sheetView showGridLines="0" tabSelected="1" zoomScaleNormal="100" workbookViewId="0">
      <selection activeCell="I17" sqref="I17"/>
    </sheetView>
  </sheetViews>
  <sheetFormatPr baseColWidth="10" defaultRowHeight="14.5" x14ac:dyDescent="0.35"/>
  <cols>
    <col min="6" max="6" width="11.26953125" bestFit="1" customWidth="1"/>
    <col min="8" max="8" width="13.453125" customWidth="1"/>
    <col min="12" max="12" width="13.7265625" bestFit="1" customWidth="1"/>
    <col min="17" max="17" width="12" bestFit="1" customWidth="1"/>
  </cols>
  <sheetData>
    <row r="2" spans="1:9" x14ac:dyDescent="0.35">
      <c r="A2" s="47"/>
      <c r="B2" s="47"/>
      <c r="C2" s="47"/>
      <c r="D2" s="47"/>
      <c r="E2" s="47"/>
      <c r="F2" s="47"/>
      <c r="G2" s="47"/>
      <c r="H2" s="47"/>
      <c r="I2" s="47"/>
    </row>
    <row r="3" spans="1:9" x14ac:dyDescent="0.35">
      <c r="A3" s="47"/>
      <c r="B3" s="47"/>
      <c r="C3" s="47"/>
      <c r="D3" s="47"/>
      <c r="E3" s="47"/>
      <c r="F3" s="47"/>
      <c r="G3" s="47"/>
      <c r="H3" s="47"/>
      <c r="I3" s="47"/>
    </row>
    <row r="4" spans="1:9" x14ac:dyDescent="0.35">
      <c r="A4" s="47"/>
      <c r="B4" s="47"/>
      <c r="C4" s="47"/>
      <c r="D4" s="47"/>
      <c r="E4" s="47"/>
      <c r="F4" s="47"/>
      <c r="G4" s="47"/>
      <c r="H4" s="47"/>
      <c r="I4" s="47"/>
    </row>
    <row r="5" spans="1:9" x14ac:dyDescent="0.35">
      <c r="A5" s="47" t="s">
        <v>17</v>
      </c>
      <c r="B5" s="47"/>
      <c r="C5" s="47"/>
      <c r="D5" s="47"/>
      <c r="E5" s="47"/>
      <c r="F5" s="47"/>
      <c r="G5" s="47"/>
      <c r="H5" s="47"/>
      <c r="I5" s="47"/>
    </row>
    <row r="6" spans="1:9" x14ac:dyDescent="0.35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35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35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35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35">
      <c r="A10" s="39"/>
      <c r="B10" s="39"/>
      <c r="C10" s="39"/>
      <c r="D10" s="39"/>
      <c r="E10" s="39"/>
      <c r="F10" s="39"/>
      <c r="G10" s="39"/>
      <c r="H10" s="39"/>
      <c r="I10" s="39"/>
    </row>
    <row r="11" spans="1:9" x14ac:dyDescent="0.35">
      <c r="A11" s="47" t="s">
        <v>20</v>
      </c>
      <c r="B11" s="47"/>
      <c r="C11" s="47"/>
      <c r="D11" s="47"/>
      <c r="E11" s="47"/>
      <c r="F11" s="47"/>
      <c r="G11" s="47"/>
      <c r="H11" s="47"/>
      <c r="I11" s="47"/>
    </row>
    <row r="12" spans="1:9" x14ac:dyDescent="0.35">
      <c r="A12" s="1"/>
      <c r="B12" s="1"/>
      <c r="C12" s="1"/>
      <c r="D12" s="1"/>
      <c r="E12" s="1"/>
      <c r="F12" s="1"/>
      <c r="G12" s="2"/>
      <c r="H12" s="3"/>
      <c r="I12" s="3"/>
    </row>
    <row r="13" spans="1:9" x14ac:dyDescent="0.35">
      <c r="A13" s="3"/>
      <c r="B13" s="3"/>
      <c r="C13" s="4" t="s">
        <v>0</v>
      </c>
      <c r="D13" s="5"/>
      <c r="E13" s="5"/>
      <c r="F13" s="6">
        <v>9000000000</v>
      </c>
      <c r="G13" s="2"/>
      <c r="H13" s="3"/>
      <c r="I13" s="3"/>
    </row>
    <row r="14" spans="1:9" x14ac:dyDescent="0.35">
      <c r="A14" s="3"/>
      <c r="B14" s="3"/>
      <c r="C14" s="7" t="s">
        <v>1</v>
      </c>
      <c r="D14" s="3"/>
      <c r="E14" s="3"/>
      <c r="F14" s="8">
        <v>0.09</v>
      </c>
      <c r="G14" s="2"/>
      <c r="H14" s="3"/>
      <c r="I14" s="3"/>
    </row>
    <row r="15" spans="1:9" x14ac:dyDescent="0.35">
      <c r="A15" s="3"/>
      <c r="B15" s="3"/>
      <c r="C15" s="7" t="s">
        <v>2</v>
      </c>
      <c r="D15" s="3"/>
      <c r="E15" s="3"/>
      <c r="F15" s="9">
        <f>TRUNC((1+F14)^(3/12)-1,10)</f>
        <v>2.1778180800000001E-2</v>
      </c>
      <c r="G15" s="2"/>
      <c r="H15" s="3"/>
      <c r="I15" s="3"/>
    </row>
    <row r="16" spans="1:9" x14ac:dyDescent="0.35">
      <c r="A16" s="3"/>
      <c r="B16" s="3"/>
      <c r="C16" s="7" t="s">
        <v>3</v>
      </c>
      <c r="D16" s="3"/>
      <c r="E16" s="3"/>
      <c r="F16" s="10">
        <v>30</v>
      </c>
      <c r="G16" s="2"/>
      <c r="I16" s="3"/>
    </row>
    <row r="17" spans="1:17" x14ac:dyDescent="0.35">
      <c r="A17" s="3"/>
      <c r="B17" s="3"/>
      <c r="C17" s="7" t="s">
        <v>4</v>
      </c>
      <c r="D17" s="3"/>
      <c r="E17" s="3"/>
      <c r="F17" s="10">
        <v>0</v>
      </c>
      <c r="G17" s="2"/>
      <c r="H17" s="3"/>
      <c r="I17" s="3"/>
    </row>
    <row r="18" spans="1:17" x14ac:dyDescent="0.35">
      <c r="A18" s="3"/>
      <c r="B18" s="3"/>
      <c r="C18" s="7" t="s">
        <v>5</v>
      </c>
      <c r="D18" s="3"/>
      <c r="E18" s="3"/>
      <c r="F18" s="11" t="s">
        <v>6</v>
      </c>
      <c r="G18" s="2"/>
      <c r="H18" s="3"/>
      <c r="I18" s="3"/>
    </row>
    <row r="19" spans="1:17" x14ac:dyDescent="0.35">
      <c r="A19" s="3"/>
      <c r="B19" s="3"/>
      <c r="C19" s="12" t="s">
        <v>7</v>
      </c>
      <c r="D19" s="13"/>
      <c r="E19" s="13"/>
      <c r="F19" s="14">
        <v>30</v>
      </c>
      <c r="G19" s="3"/>
      <c r="H19" s="3"/>
      <c r="I19" s="3"/>
    </row>
    <row r="20" spans="1:17" x14ac:dyDescent="0.35">
      <c r="A20" s="15"/>
      <c r="B20" s="15"/>
      <c r="C20" s="15"/>
      <c r="D20" s="15"/>
      <c r="E20" s="15"/>
      <c r="F20" s="15"/>
      <c r="G20" s="15"/>
      <c r="H20" s="16"/>
      <c r="I20" s="15"/>
    </row>
    <row r="21" spans="1:17" ht="39" x14ac:dyDescent="0.35">
      <c r="A21" s="44" t="s">
        <v>8</v>
      </c>
      <c r="B21" s="45" t="s">
        <v>9</v>
      </c>
      <c r="C21" s="45" t="s">
        <v>10</v>
      </c>
      <c r="D21" s="45" t="s">
        <v>11</v>
      </c>
      <c r="E21" s="45" t="s">
        <v>12</v>
      </c>
      <c r="F21" s="45" t="s">
        <v>13</v>
      </c>
      <c r="G21" s="45" t="s">
        <v>14</v>
      </c>
      <c r="H21" s="45" t="s">
        <v>15</v>
      </c>
      <c r="I21" s="46" t="s">
        <v>16</v>
      </c>
    </row>
    <row r="22" spans="1:17" x14ac:dyDescent="0.35">
      <c r="A22" s="17">
        <v>1</v>
      </c>
      <c r="B22" s="18">
        <v>1</v>
      </c>
      <c r="C22" s="18">
        <v>1</v>
      </c>
      <c r="D22" s="19">
        <v>196003627</v>
      </c>
      <c r="E22" s="19">
        <v>388310262</v>
      </c>
      <c r="F22" s="20">
        <v>584313889</v>
      </c>
      <c r="G22" s="21"/>
      <c r="H22" s="22">
        <f>F13-E22</f>
        <v>8611689738</v>
      </c>
      <c r="I22" s="23">
        <v>46296</v>
      </c>
      <c r="L22" s="40"/>
    </row>
    <row r="23" spans="1:17" x14ac:dyDescent="0.35">
      <c r="A23" s="24">
        <v>2</v>
      </c>
      <c r="B23" s="33">
        <v>2</v>
      </c>
      <c r="C23" s="33">
        <v>2</v>
      </c>
      <c r="D23" s="34">
        <v>187546936</v>
      </c>
      <c r="E23" s="35">
        <v>396766953</v>
      </c>
      <c r="F23" s="34">
        <v>584313889</v>
      </c>
      <c r="G23" s="36"/>
      <c r="H23" s="37">
        <f>H22-E23</f>
        <v>8214922785</v>
      </c>
      <c r="I23" s="25">
        <v>46388</v>
      </c>
    </row>
    <row r="24" spans="1:17" x14ac:dyDescent="0.35">
      <c r="A24" s="24">
        <v>3</v>
      </c>
      <c r="B24" s="33">
        <v>3</v>
      </c>
      <c r="C24" s="33">
        <v>3</v>
      </c>
      <c r="D24" s="34">
        <v>178906074</v>
      </c>
      <c r="E24" s="35">
        <v>405407815</v>
      </c>
      <c r="F24" s="34">
        <v>584313889</v>
      </c>
      <c r="G24" s="36"/>
      <c r="H24" s="37">
        <f t="shared" ref="H24:H48" si="0">H23-E24</f>
        <v>7809514970</v>
      </c>
      <c r="I24" s="25">
        <v>46478</v>
      </c>
    </row>
    <row r="25" spans="1:17" x14ac:dyDescent="0.35">
      <c r="A25" s="24">
        <v>4</v>
      </c>
      <c r="B25" s="33">
        <v>4</v>
      </c>
      <c r="C25" s="33">
        <v>4</v>
      </c>
      <c r="D25" s="34">
        <v>170077029</v>
      </c>
      <c r="E25" s="35">
        <v>414088050</v>
      </c>
      <c r="F25" s="34">
        <v>584165079</v>
      </c>
      <c r="G25" s="36"/>
      <c r="H25" s="37">
        <f t="shared" si="0"/>
        <v>7395426920</v>
      </c>
      <c r="I25" s="25">
        <v>46569</v>
      </c>
    </row>
    <row r="26" spans="1:17" x14ac:dyDescent="0.35">
      <c r="A26" s="24">
        <v>5</v>
      </c>
      <c r="B26" s="33">
        <v>5</v>
      </c>
      <c r="C26" s="33">
        <v>5</v>
      </c>
      <c r="D26" s="34">
        <v>161058945</v>
      </c>
      <c r="E26" s="35">
        <v>416389057</v>
      </c>
      <c r="F26" s="34">
        <v>577448002</v>
      </c>
      <c r="G26" s="36"/>
      <c r="H26" s="37">
        <f t="shared" si="0"/>
        <v>6979037863</v>
      </c>
      <c r="I26" s="25">
        <v>46661</v>
      </c>
    </row>
    <row r="27" spans="1:17" x14ac:dyDescent="0.35">
      <c r="A27" s="24">
        <v>6</v>
      </c>
      <c r="B27" s="33">
        <v>6</v>
      </c>
      <c r="C27" s="33">
        <v>6</v>
      </c>
      <c r="D27" s="34">
        <v>151990748</v>
      </c>
      <c r="E27" s="35">
        <v>416534093</v>
      </c>
      <c r="F27" s="34">
        <v>568524841</v>
      </c>
      <c r="G27" s="36"/>
      <c r="H27" s="37">
        <f t="shared" si="0"/>
        <v>6562503770</v>
      </c>
      <c r="I27" s="25">
        <v>46753</v>
      </c>
    </row>
    <row r="28" spans="1:17" x14ac:dyDescent="0.35">
      <c r="A28" s="24">
        <v>7</v>
      </c>
      <c r="B28" s="33">
        <v>7</v>
      </c>
      <c r="C28" s="33">
        <v>7</v>
      </c>
      <c r="D28" s="34">
        <v>142919394</v>
      </c>
      <c r="E28" s="35">
        <v>413387329</v>
      </c>
      <c r="F28" s="34">
        <v>556306723</v>
      </c>
      <c r="G28" s="36"/>
      <c r="H28" s="37">
        <f t="shared" si="0"/>
        <v>6149116441</v>
      </c>
      <c r="I28" s="25">
        <v>46844</v>
      </c>
    </row>
    <row r="29" spans="1:17" x14ac:dyDescent="0.35">
      <c r="A29" s="24">
        <v>8</v>
      </c>
      <c r="B29" s="33">
        <v>8</v>
      </c>
      <c r="C29" s="33">
        <v>8</v>
      </c>
      <c r="D29" s="34">
        <v>133916570</v>
      </c>
      <c r="E29" s="35">
        <v>410066588</v>
      </c>
      <c r="F29" s="34">
        <v>543983158</v>
      </c>
      <c r="G29" s="36"/>
      <c r="H29" s="37">
        <f t="shared" si="0"/>
        <v>5739049853</v>
      </c>
      <c r="I29" s="25">
        <v>46935</v>
      </c>
      <c r="Q29" s="38"/>
    </row>
    <row r="30" spans="1:17" x14ac:dyDescent="0.35">
      <c r="A30" s="24">
        <v>9</v>
      </c>
      <c r="B30" s="33">
        <v>9</v>
      </c>
      <c r="C30" s="33">
        <v>9</v>
      </c>
      <c r="D30" s="34">
        <v>124986065</v>
      </c>
      <c r="E30" s="35">
        <v>408757632</v>
      </c>
      <c r="F30" s="34">
        <v>533743697</v>
      </c>
      <c r="G30" s="36"/>
      <c r="H30" s="37">
        <f t="shared" si="0"/>
        <v>5330292221</v>
      </c>
      <c r="I30" s="25">
        <v>47027</v>
      </c>
    </row>
    <row r="31" spans="1:17" x14ac:dyDescent="0.35">
      <c r="A31" s="24">
        <v>10</v>
      </c>
      <c r="B31" s="33">
        <v>10</v>
      </c>
      <c r="C31" s="33">
        <v>10</v>
      </c>
      <c r="D31" s="34">
        <v>116084068</v>
      </c>
      <c r="E31" s="35">
        <v>406581353</v>
      </c>
      <c r="F31" s="34">
        <v>522665421</v>
      </c>
      <c r="G31" s="36"/>
      <c r="H31" s="37">
        <f t="shared" si="0"/>
        <v>4923710868</v>
      </c>
      <c r="I31" s="25">
        <v>47119</v>
      </c>
    </row>
    <row r="32" spans="1:17" x14ac:dyDescent="0.35">
      <c r="A32" s="24">
        <v>11</v>
      </c>
      <c r="B32" s="33">
        <v>11</v>
      </c>
      <c r="C32" s="33">
        <v>11</v>
      </c>
      <c r="D32" s="34">
        <v>107229465</v>
      </c>
      <c r="E32" s="35">
        <v>405914714</v>
      </c>
      <c r="F32" s="34">
        <v>513144179</v>
      </c>
      <c r="G32" s="36"/>
      <c r="H32" s="37">
        <f t="shared" si="0"/>
        <v>4517796154</v>
      </c>
      <c r="I32" s="25">
        <v>47209</v>
      </c>
    </row>
    <row r="33" spans="1:9" x14ac:dyDescent="0.35">
      <c r="A33" s="24">
        <v>12</v>
      </c>
      <c r="B33" s="33">
        <v>12</v>
      </c>
      <c r="C33" s="33">
        <v>12</v>
      </c>
      <c r="D33" s="34">
        <v>98389381</v>
      </c>
      <c r="E33" s="35">
        <v>398926612</v>
      </c>
      <c r="F33" s="34">
        <v>497315993</v>
      </c>
      <c r="G33" s="36"/>
      <c r="H33" s="37">
        <f t="shared" si="0"/>
        <v>4118869542</v>
      </c>
      <c r="I33" s="25">
        <v>47300</v>
      </c>
    </row>
    <row r="34" spans="1:9" x14ac:dyDescent="0.35">
      <c r="A34" s="24">
        <v>13</v>
      </c>
      <c r="B34" s="33">
        <v>13</v>
      </c>
      <c r="C34" s="33">
        <v>13</v>
      </c>
      <c r="D34" s="34">
        <v>89701485</v>
      </c>
      <c r="E34" s="35">
        <v>396039458</v>
      </c>
      <c r="F34" s="34">
        <v>485740943</v>
      </c>
      <c r="G34" s="36"/>
      <c r="H34" s="37">
        <f t="shared" si="0"/>
        <v>3722830084</v>
      </c>
      <c r="I34" s="25">
        <v>47392</v>
      </c>
    </row>
    <row r="35" spans="1:9" x14ac:dyDescent="0.35">
      <c r="A35" s="24">
        <v>14</v>
      </c>
      <c r="B35" s="33">
        <v>14</v>
      </c>
      <c r="C35" s="33">
        <v>14</v>
      </c>
      <c r="D35" s="34">
        <v>81076466</v>
      </c>
      <c r="E35" s="35">
        <v>388585728</v>
      </c>
      <c r="F35" s="34">
        <v>469662194</v>
      </c>
      <c r="G35" s="36"/>
      <c r="H35" s="37">
        <f t="shared" si="0"/>
        <v>3334244356</v>
      </c>
      <c r="I35" s="25">
        <v>47484</v>
      </c>
    </row>
    <row r="36" spans="1:9" x14ac:dyDescent="0.35">
      <c r="A36" s="24">
        <v>15</v>
      </c>
      <c r="B36" s="33">
        <v>15</v>
      </c>
      <c r="C36" s="33">
        <v>15</v>
      </c>
      <c r="D36" s="34">
        <v>72613776</v>
      </c>
      <c r="E36" s="35">
        <v>377306295</v>
      </c>
      <c r="F36" s="34">
        <v>449920071</v>
      </c>
      <c r="G36" s="36"/>
      <c r="H36" s="37">
        <f t="shared" si="0"/>
        <v>2956938061</v>
      </c>
      <c r="I36" s="25">
        <v>47574</v>
      </c>
    </row>
    <row r="37" spans="1:9" x14ac:dyDescent="0.35">
      <c r="A37" s="24">
        <v>16</v>
      </c>
      <c r="B37" s="33">
        <v>16</v>
      </c>
      <c r="C37" s="33">
        <v>16</v>
      </c>
      <c r="D37" s="34">
        <v>64396731</v>
      </c>
      <c r="E37" s="35">
        <v>366146362</v>
      </c>
      <c r="F37" s="34">
        <v>430543093</v>
      </c>
      <c r="G37" s="36"/>
      <c r="H37" s="37">
        <f t="shared" si="0"/>
        <v>2590791699</v>
      </c>
      <c r="I37" s="25">
        <v>47665</v>
      </c>
    </row>
    <row r="38" spans="1:9" x14ac:dyDescent="0.35">
      <c r="A38" s="24">
        <v>17</v>
      </c>
      <c r="B38" s="33">
        <v>17</v>
      </c>
      <c r="C38" s="33">
        <v>17</v>
      </c>
      <c r="D38" s="34">
        <v>56422730</v>
      </c>
      <c r="E38" s="35">
        <v>353551515</v>
      </c>
      <c r="F38" s="34">
        <v>409974245</v>
      </c>
      <c r="G38" s="36"/>
      <c r="H38" s="37">
        <f t="shared" si="0"/>
        <v>2237240184</v>
      </c>
      <c r="I38" s="25">
        <v>47757</v>
      </c>
    </row>
    <row r="39" spans="1:9" x14ac:dyDescent="0.35">
      <c r="A39" s="24">
        <v>18</v>
      </c>
      <c r="B39" s="33">
        <v>18</v>
      </c>
      <c r="C39" s="33">
        <v>18</v>
      </c>
      <c r="D39" s="34">
        <v>48723021</v>
      </c>
      <c r="E39" s="35">
        <v>332394352</v>
      </c>
      <c r="F39" s="34">
        <v>381117373</v>
      </c>
      <c r="G39" s="36"/>
      <c r="H39" s="37">
        <f t="shared" si="0"/>
        <v>1904845832</v>
      </c>
      <c r="I39" s="25">
        <v>47849</v>
      </c>
    </row>
    <row r="40" spans="1:9" x14ac:dyDescent="0.35">
      <c r="A40" s="24">
        <v>19</v>
      </c>
      <c r="B40" s="33">
        <v>19</v>
      </c>
      <c r="C40" s="33">
        <v>19</v>
      </c>
      <c r="D40" s="34">
        <v>41484077</v>
      </c>
      <c r="E40" s="35">
        <v>314777147</v>
      </c>
      <c r="F40" s="34">
        <v>356261224</v>
      </c>
      <c r="G40" s="36"/>
      <c r="H40" s="37">
        <f t="shared" si="0"/>
        <v>1590068685</v>
      </c>
      <c r="I40" s="25">
        <v>47939</v>
      </c>
    </row>
    <row r="41" spans="1:9" x14ac:dyDescent="0.35">
      <c r="A41" s="24">
        <v>20</v>
      </c>
      <c r="B41" s="33">
        <v>20</v>
      </c>
      <c r="C41" s="33">
        <v>20</v>
      </c>
      <c r="D41" s="34">
        <v>34628803</v>
      </c>
      <c r="E41" s="35">
        <v>288509189</v>
      </c>
      <c r="F41" s="34">
        <v>323137992</v>
      </c>
      <c r="G41" s="36"/>
      <c r="H41" s="37">
        <f t="shared" si="0"/>
        <v>1301559496</v>
      </c>
      <c r="I41" s="25">
        <v>48030</v>
      </c>
    </row>
    <row r="42" spans="1:9" x14ac:dyDescent="0.35">
      <c r="A42" s="24">
        <v>21</v>
      </c>
      <c r="B42" s="33">
        <v>21</v>
      </c>
      <c r="C42" s="33">
        <v>21</v>
      </c>
      <c r="D42" s="34">
        <v>28345598</v>
      </c>
      <c r="E42" s="35">
        <v>265729272</v>
      </c>
      <c r="F42" s="34">
        <v>294074870</v>
      </c>
      <c r="G42" s="36"/>
      <c r="H42" s="37">
        <f t="shared" si="0"/>
        <v>1035830224</v>
      </c>
      <c r="I42" s="25">
        <v>48122</v>
      </c>
    </row>
    <row r="43" spans="1:9" x14ac:dyDescent="0.35">
      <c r="A43" s="24">
        <v>22</v>
      </c>
      <c r="B43" s="33">
        <v>22</v>
      </c>
      <c r="C43" s="33">
        <v>22</v>
      </c>
      <c r="D43" s="34">
        <v>22558497</v>
      </c>
      <c r="E43" s="35">
        <v>237057321</v>
      </c>
      <c r="F43" s="34">
        <v>259615818</v>
      </c>
      <c r="G43" s="36"/>
      <c r="H43" s="37">
        <f t="shared" si="0"/>
        <v>798772903</v>
      </c>
      <c r="I43" s="25">
        <v>48214</v>
      </c>
    </row>
    <row r="44" spans="1:9" x14ac:dyDescent="0.35">
      <c r="A44" s="24">
        <v>23</v>
      </c>
      <c r="B44" s="33">
        <v>23</v>
      </c>
      <c r="C44" s="33">
        <v>23</v>
      </c>
      <c r="D44" s="34">
        <v>17395820</v>
      </c>
      <c r="E44" s="35">
        <v>205720481</v>
      </c>
      <c r="F44" s="34">
        <v>223116301</v>
      </c>
      <c r="G44" s="36"/>
      <c r="H44" s="37">
        <f t="shared" si="0"/>
        <v>593052422</v>
      </c>
      <c r="I44" s="25">
        <v>48305</v>
      </c>
    </row>
    <row r="45" spans="1:9" x14ac:dyDescent="0.35">
      <c r="A45" s="24">
        <v>24</v>
      </c>
      <c r="B45" s="33">
        <v>24</v>
      </c>
      <c r="C45" s="33">
        <v>24</v>
      </c>
      <c r="D45" s="34">
        <v>12915602</v>
      </c>
      <c r="E45" s="35">
        <v>181546497</v>
      </c>
      <c r="F45" s="34">
        <v>194462099</v>
      </c>
      <c r="G45" s="36"/>
      <c r="H45" s="37">
        <f t="shared" si="0"/>
        <v>411505925</v>
      </c>
      <c r="I45" s="25">
        <v>48396</v>
      </c>
    </row>
    <row r="46" spans="1:9" x14ac:dyDescent="0.35">
      <c r="A46" s="24">
        <v>25</v>
      </c>
      <c r="B46" s="33">
        <v>25</v>
      </c>
      <c r="C46" s="33">
        <v>25</v>
      </c>
      <c r="D46" s="34">
        <v>8961850</v>
      </c>
      <c r="E46" s="35">
        <v>148658411</v>
      </c>
      <c r="F46" s="34">
        <v>157620261</v>
      </c>
      <c r="G46" s="36"/>
      <c r="H46" s="37">
        <f t="shared" si="0"/>
        <v>262847514</v>
      </c>
      <c r="I46" s="25">
        <v>48488</v>
      </c>
    </row>
    <row r="47" spans="1:9" x14ac:dyDescent="0.35">
      <c r="A47" s="24">
        <v>26</v>
      </c>
      <c r="B47" s="33">
        <v>26</v>
      </c>
      <c r="C47" s="33">
        <v>26</v>
      </c>
      <c r="D47" s="34">
        <v>5724340</v>
      </c>
      <c r="E47" s="35">
        <v>112300618</v>
      </c>
      <c r="F47" s="34">
        <v>118024958</v>
      </c>
      <c r="G47" s="36"/>
      <c r="H47" s="37">
        <f t="shared" si="0"/>
        <v>150546896</v>
      </c>
      <c r="I47" s="25">
        <v>48580</v>
      </c>
    </row>
    <row r="48" spans="1:9" x14ac:dyDescent="0.35">
      <c r="A48" s="24">
        <v>27</v>
      </c>
      <c r="B48" s="33">
        <v>27</v>
      </c>
      <c r="C48" s="33">
        <v>27</v>
      </c>
      <c r="D48" s="34">
        <v>3278637</v>
      </c>
      <c r="E48" s="35">
        <v>88830022</v>
      </c>
      <c r="F48" s="34">
        <v>92108659</v>
      </c>
      <c r="G48" s="36"/>
      <c r="H48" s="37">
        <f t="shared" si="0"/>
        <v>61716874</v>
      </c>
      <c r="I48" s="25">
        <v>48670</v>
      </c>
    </row>
    <row r="49" spans="1:9" x14ac:dyDescent="0.35">
      <c r="A49" s="24">
        <v>28</v>
      </c>
      <c r="B49" s="33">
        <v>28</v>
      </c>
      <c r="C49" s="33">
        <v>28</v>
      </c>
      <c r="D49" s="34">
        <v>1344081</v>
      </c>
      <c r="E49" s="35">
        <v>41683755</v>
      </c>
      <c r="F49" s="34">
        <v>43027836</v>
      </c>
      <c r="G49" s="36"/>
      <c r="H49" s="37">
        <f t="shared" ref="H49:H51" si="1">H48-E49</f>
        <v>20033119</v>
      </c>
      <c r="I49" s="25">
        <v>48761</v>
      </c>
    </row>
    <row r="50" spans="1:9" x14ac:dyDescent="0.35">
      <c r="A50" s="24">
        <v>29</v>
      </c>
      <c r="B50" s="33">
        <v>29</v>
      </c>
      <c r="C50" s="33">
        <v>29</v>
      </c>
      <c r="D50" s="34">
        <v>436284</v>
      </c>
      <c r="E50" s="35">
        <v>18955515</v>
      </c>
      <c r="F50" s="34">
        <v>19391799</v>
      </c>
      <c r="G50" s="36"/>
      <c r="H50" s="37">
        <f t="shared" si="1"/>
        <v>1077604</v>
      </c>
      <c r="I50" s="25">
        <v>48853</v>
      </c>
    </row>
    <row r="51" spans="1:9" x14ac:dyDescent="0.35">
      <c r="A51" s="26">
        <v>30</v>
      </c>
      <c r="B51" s="27">
        <v>30</v>
      </c>
      <c r="C51" s="27">
        <v>30</v>
      </c>
      <c r="D51" s="28">
        <v>23468</v>
      </c>
      <c r="E51" s="29">
        <v>1077604</v>
      </c>
      <c r="F51" s="28">
        <v>1101072</v>
      </c>
      <c r="G51" s="30"/>
      <c r="H51" s="31">
        <f t="shared" si="1"/>
        <v>0</v>
      </c>
      <c r="I51" s="32">
        <v>48945</v>
      </c>
    </row>
  </sheetData>
  <mergeCells count="5">
    <mergeCell ref="A5:I5"/>
    <mergeCell ref="A11:I1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14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8F2D5-1F40-470A-B5B0-0A0BBD225451}">
  <sheetPr>
    <pageSetUpPr fitToPage="1"/>
  </sheetPr>
  <dimension ref="A6:I47"/>
  <sheetViews>
    <sheetView showGridLines="0" workbookViewId="0">
      <selection activeCell="C20" sqref="C20"/>
    </sheetView>
  </sheetViews>
  <sheetFormatPr baseColWidth="10" defaultRowHeight="14.5" x14ac:dyDescent="0.35"/>
  <cols>
    <col min="5" max="6" width="12.453125" customWidth="1"/>
    <col min="8" max="8" width="12.1796875" customWidth="1"/>
    <col min="11" max="11" width="10.7265625" customWidth="1"/>
  </cols>
  <sheetData>
    <row r="6" spans="1:9" x14ac:dyDescent="0.35">
      <c r="A6" s="47" t="s">
        <v>18</v>
      </c>
      <c r="B6" s="47"/>
      <c r="C6" s="47"/>
      <c r="D6" s="47"/>
      <c r="E6" s="47"/>
      <c r="F6" s="47"/>
      <c r="G6" s="47"/>
      <c r="H6" s="47"/>
      <c r="I6" s="47"/>
    </row>
    <row r="7" spans="1:9" x14ac:dyDescent="0.35">
      <c r="A7" s="47" t="s">
        <v>19</v>
      </c>
      <c r="B7" s="47"/>
      <c r="C7" s="47"/>
      <c r="D7" s="47"/>
      <c r="E7" s="47"/>
      <c r="F7" s="47"/>
      <c r="G7" s="47"/>
      <c r="H7" s="47"/>
      <c r="I7" s="47"/>
    </row>
    <row r="8" spans="1:9" x14ac:dyDescent="0.35">
      <c r="A8" s="1"/>
      <c r="B8" s="1"/>
      <c r="C8" s="1"/>
      <c r="D8" s="1"/>
      <c r="E8" s="1"/>
      <c r="F8" s="1"/>
      <c r="G8" s="2"/>
      <c r="H8" s="3"/>
      <c r="I8" s="3"/>
    </row>
    <row r="9" spans="1:9" x14ac:dyDescent="0.35">
      <c r="A9" s="3"/>
      <c r="B9" s="3"/>
      <c r="C9" s="4" t="s">
        <v>0</v>
      </c>
      <c r="D9" s="5"/>
      <c r="E9" s="5"/>
      <c r="F9" s="6">
        <v>100000000</v>
      </c>
      <c r="G9" s="2"/>
      <c r="H9" s="3"/>
      <c r="I9" s="3"/>
    </row>
    <row r="10" spans="1:9" x14ac:dyDescent="0.35">
      <c r="A10" s="3"/>
      <c r="B10" s="3"/>
      <c r="C10" s="7" t="s">
        <v>1</v>
      </c>
      <c r="D10" s="3"/>
      <c r="E10" s="3"/>
      <c r="F10" s="8">
        <v>0.1</v>
      </c>
      <c r="G10" s="2"/>
      <c r="H10" s="3"/>
      <c r="I10" s="3"/>
    </row>
    <row r="11" spans="1:9" x14ac:dyDescent="0.35">
      <c r="A11" s="3"/>
      <c r="B11" s="3"/>
      <c r="C11" s="7" t="s">
        <v>2</v>
      </c>
      <c r="D11" s="3"/>
      <c r="E11" s="3"/>
      <c r="F11" s="9">
        <f>TRUNC((1+F10)^(3/12)-1,6)</f>
        <v>2.4112999999999999E-2</v>
      </c>
      <c r="G11" s="2"/>
      <c r="H11" s="3"/>
      <c r="I11" s="3"/>
    </row>
    <row r="12" spans="1:9" x14ac:dyDescent="0.35">
      <c r="A12" s="3"/>
      <c r="B12" s="3"/>
      <c r="C12" s="7" t="s">
        <v>3</v>
      </c>
      <c r="D12" s="3"/>
      <c r="E12" s="3"/>
      <c r="F12" s="10">
        <v>30</v>
      </c>
      <c r="G12" s="2"/>
      <c r="I12" s="3"/>
    </row>
    <row r="13" spans="1:9" x14ac:dyDescent="0.35">
      <c r="A13" s="3"/>
      <c r="B13" s="3"/>
      <c r="C13" s="7" t="s">
        <v>4</v>
      </c>
      <c r="D13" s="3"/>
      <c r="E13" s="3"/>
      <c r="F13" s="10">
        <v>29</v>
      </c>
      <c r="G13" s="2"/>
      <c r="H13" s="3"/>
      <c r="I13" s="3"/>
    </row>
    <row r="14" spans="1:9" x14ac:dyDescent="0.35">
      <c r="A14" s="3"/>
      <c r="B14" s="3"/>
      <c r="C14" s="7" t="s">
        <v>5</v>
      </c>
      <c r="D14" s="3"/>
      <c r="E14" s="3"/>
      <c r="F14" s="11" t="s">
        <v>6</v>
      </c>
      <c r="G14" s="2"/>
      <c r="H14" s="3"/>
      <c r="I14" s="3"/>
    </row>
    <row r="15" spans="1:9" x14ac:dyDescent="0.35">
      <c r="A15" s="3"/>
      <c r="B15" s="3"/>
      <c r="C15" s="12" t="s">
        <v>7</v>
      </c>
      <c r="D15" s="13"/>
      <c r="E15" s="13"/>
      <c r="F15" s="14">
        <v>1</v>
      </c>
      <c r="G15" s="3"/>
      <c r="I15" s="3"/>
    </row>
    <row r="16" spans="1:9" x14ac:dyDescent="0.35">
      <c r="A16" s="15"/>
      <c r="B16" s="15"/>
      <c r="C16" s="15"/>
      <c r="D16" s="15"/>
      <c r="E16" s="15"/>
      <c r="F16" s="15"/>
      <c r="G16" s="15"/>
      <c r="H16" s="16"/>
      <c r="I16" s="15"/>
    </row>
    <row r="17" spans="1:9" ht="39" x14ac:dyDescent="0.35">
      <c r="A17" s="41" t="s">
        <v>8</v>
      </c>
      <c r="B17" s="42" t="s">
        <v>9</v>
      </c>
      <c r="C17" s="42" t="s">
        <v>10</v>
      </c>
      <c r="D17" s="42" t="s">
        <v>11</v>
      </c>
      <c r="E17" s="42" t="s">
        <v>12</v>
      </c>
      <c r="F17" s="42" t="s">
        <v>13</v>
      </c>
      <c r="G17" s="42" t="s">
        <v>14</v>
      </c>
      <c r="H17" s="42" t="s">
        <v>15</v>
      </c>
      <c r="I17" s="43" t="s">
        <v>16</v>
      </c>
    </row>
    <row r="18" spans="1:9" x14ac:dyDescent="0.35">
      <c r="A18" s="17">
        <v>1</v>
      </c>
      <c r="B18" s="18"/>
      <c r="C18" s="18"/>
      <c r="D18" s="19"/>
      <c r="E18" s="19"/>
      <c r="F18" s="20">
        <v>0</v>
      </c>
      <c r="G18" s="20">
        <f>TRUNC(F11*F9,0)</f>
        <v>2411300</v>
      </c>
      <c r="H18" s="22">
        <f>F9+G18</f>
        <v>102411300</v>
      </c>
      <c r="I18" s="23">
        <f>+'serie A2'!I22</f>
        <v>46296</v>
      </c>
    </row>
    <row r="19" spans="1:9" x14ac:dyDescent="0.35">
      <c r="A19" s="24">
        <v>2</v>
      </c>
      <c r="B19" s="33"/>
      <c r="C19" s="33"/>
      <c r="D19" s="34"/>
      <c r="E19" s="35"/>
      <c r="F19" s="34">
        <v>0</v>
      </c>
      <c r="G19" s="34">
        <f>TRUNC($F$11*H18,0)</f>
        <v>2469443</v>
      </c>
      <c r="H19" s="37">
        <f>H18+G19</f>
        <v>104880743</v>
      </c>
      <c r="I19" s="25">
        <f>+'serie A2'!I23</f>
        <v>46388</v>
      </c>
    </row>
    <row r="20" spans="1:9" x14ac:dyDescent="0.35">
      <c r="A20" s="24">
        <v>3</v>
      </c>
      <c r="B20" s="33"/>
      <c r="C20" s="33"/>
      <c r="D20" s="34"/>
      <c r="E20" s="35"/>
      <c r="F20" s="34">
        <v>0</v>
      </c>
      <c r="G20" s="34">
        <f t="shared" ref="G20:G47" si="0">TRUNC($F$11*H19,0)</f>
        <v>2528989</v>
      </c>
      <c r="H20" s="37">
        <f t="shared" ref="H20:H46" si="1">H19+G20</f>
        <v>107409732</v>
      </c>
      <c r="I20" s="25">
        <f>+'serie A2'!I24</f>
        <v>46478</v>
      </c>
    </row>
    <row r="21" spans="1:9" x14ac:dyDescent="0.35">
      <c r="A21" s="24">
        <v>4</v>
      </c>
      <c r="B21" s="33"/>
      <c r="C21" s="33"/>
      <c r="D21" s="34"/>
      <c r="E21" s="35"/>
      <c r="F21" s="34">
        <v>0</v>
      </c>
      <c r="G21" s="34">
        <f t="shared" si="0"/>
        <v>2589970</v>
      </c>
      <c r="H21" s="37">
        <f t="shared" si="1"/>
        <v>109999702</v>
      </c>
      <c r="I21" s="25">
        <f>+'serie A2'!I25</f>
        <v>46569</v>
      </c>
    </row>
    <row r="22" spans="1:9" x14ac:dyDescent="0.35">
      <c r="A22" s="24">
        <v>5</v>
      </c>
      <c r="B22" s="33"/>
      <c r="C22" s="33"/>
      <c r="D22" s="34"/>
      <c r="E22" s="35"/>
      <c r="F22" s="34">
        <v>0</v>
      </c>
      <c r="G22" s="34">
        <f t="shared" si="0"/>
        <v>2652422</v>
      </c>
      <c r="H22" s="37">
        <f t="shared" si="1"/>
        <v>112652124</v>
      </c>
      <c r="I22" s="25">
        <f>+'serie A2'!I26</f>
        <v>46661</v>
      </c>
    </row>
    <row r="23" spans="1:9" x14ac:dyDescent="0.35">
      <c r="A23" s="24">
        <v>6</v>
      </c>
      <c r="B23" s="33"/>
      <c r="C23" s="33"/>
      <c r="D23" s="34"/>
      <c r="E23" s="35"/>
      <c r="F23" s="34">
        <v>0</v>
      </c>
      <c r="G23" s="34">
        <f t="shared" si="0"/>
        <v>2716380</v>
      </c>
      <c r="H23" s="37">
        <f t="shared" si="1"/>
        <v>115368504</v>
      </c>
      <c r="I23" s="25">
        <f>+'serie A2'!I27</f>
        <v>46753</v>
      </c>
    </row>
    <row r="24" spans="1:9" x14ac:dyDescent="0.35">
      <c r="A24" s="24">
        <v>7</v>
      </c>
      <c r="B24" s="33"/>
      <c r="C24" s="33"/>
      <c r="D24" s="34"/>
      <c r="E24" s="35"/>
      <c r="F24" s="34">
        <v>0</v>
      </c>
      <c r="G24" s="34">
        <f t="shared" si="0"/>
        <v>2781880</v>
      </c>
      <c r="H24" s="37">
        <f t="shared" si="1"/>
        <v>118150384</v>
      </c>
      <c r="I24" s="25">
        <f>+'serie A2'!I28</f>
        <v>46844</v>
      </c>
    </row>
    <row r="25" spans="1:9" x14ac:dyDescent="0.35">
      <c r="A25" s="24">
        <v>8</v>
      </c>
      <c r="B25" s="33"/>
      <c r="C25" s="33"/>
      <c r="D25" s="34"/>
      <c r="E25" s="35"/>
      <c r="F25" s="34">
        <v>0</v>
      </c>
      <c r="G25" s="34">
        <f t="shared" si="0"/>
        <v>2848960</v>
      </c>
      <c r="H25" s="37">
        <f t="shared" si="1"/>
        <v>120999344</v>
      </c>
      <c r="I25" s="25">
        <f>+'serie A2'!I29</f>
        <v>46935</v>
      </c>
    </row>
    <row r="26" spans="1:9" x14ac:dyDescent="0.35">
      <c r="A26" s="24">
        <v>9</v>
      </c>
      <c r="B26" s="33"/>
      <c r="C26" s="33"/>
      <c r="D26" s="34"/>
      <c r="E26" s="35"/>
      <c r="F26" s="34">
        <v>0</v>
      </c>
      <c r="G26" s="34">
        <f t="shared" si="0"/>
        <v>2917657</v>
      </c>
      <c r="H26" s="37">
        <f t="shared" si="1"/>
        <v>123917001</v>
      </c>
      <c r="I26" s="25">
        <f>+'serie A2'!I30</f>
        <v>47027</v>
      </c>
    </row>
    <row r="27" spans="1:9" x14ac:dyDescent="0.35">
      <c r="A27" s="24">
        <v>10</v>
      </c>
      <c r="B27" s="33"/>
      <c r="C27" s="33"/>
      <c r="D27" s="34"/>
      <c r="E27" s="35"/>
      <c r="F27" s="34">
        <v>0</v>
      </c>
      <c r="G27" s="34">
        <f t="shared" si="0"/>
        <v>2988010</v>
      </c>
      <c r="H27" s="37">
        <f t="shared" si="1"/>
        <v>126905011</v>
      </c>
      <c r="I27" s="25">
        <f>+'serie A2'!I31</f>
        <v>47119</v>
      </c>
    </row>
    <row r="28" spans="1:9" x14ac:dyDescent="0.35">
      <c r="A28" s="24">
        <v>11</v>
      </c>
      <c r="B28" s="33"/>
      <c r="C28" s="33"/>
      <c r="D28" s="34"/>
      <c r="E28" s="35"/>
      <c r="F28" s="34">
        <v>0</v>
      </c>
      <c r="G28" s="34">
        <f t="shared" si="0"/>
        <v>3060060</v>
      </c>
      <c r="H28" s="37">
        <f t="shared" si="1"/>
        <v>129965071</v>
      </c>
      <c r="I28" s="25">
        <f>+'serie A2'!I32</f>
        <v>47209</v>
      </c>
    </row>
    <row r="29" spans="1:9" x14ac:dyDescent="0.35">
      <c r="A29" s="24">
        <v>12</v>
      </c>
      <c r="B29" s="33"/>
      <c r="C29" s="33"/>
      <c r="D29" s="34"/>
      <c r="E29" s="35"/>
      <c r="F29" s="34">
        <v>0</v>
      </c>
      <c r="G29" s="34">
        <f t="shared" si="0"/>
        <v>3133847</v>
      </c>
      <c r="H29" s="37">
        <f t="shared" si="1"/>
        <v>133098918</v>
      </c>
      <c r="I29" s="25">
        <f>+'serie A2'!I33</f>
        <v>47300</v>
      </c>
    </row>
    <row r="30" spans="1:9" x14ac:dyDescent="0.35">
      <c r="A30" s="24">
        <v>13</v>
      </c>
      <c r="B30" s="33"/>
      <c r="C30" s="33"/>
      <c r="D30" s="34"/>
      <c r="E30" s="35"/>
      <c r="F30" s="34">
        <v>0</v>
      </c>
      <c r="G30" s="34">
        <f t="shared" si="0"/>
        <v>3209414</v>
      </c>
      <c r="H30" s="37">
        <f t="shared" si="1"/>
        <v>136308332</v>
      </c>
      <c r="I30" s="25">
        <f>+'serie A2'!I34</f>
        <v>47392</v>
      </c>
    </row>
    <row r="31" spans="1:9" x14ac:dyDescent="0.35">
      <c r="A31" s="24">
        <v>14</v>
      </c>
      <c r="B31" s="33"/>
      <c r="C31" s="33"/>
      <c r="D31" s="34"/>
      <c r="E31" s="35"/>
      <c r="F31" s="34">
        <v>0</v>
      </c>
      <c r="G31" s="34">
        <f t="shared" si="0"/>
        <v>3286802</v>
      </c>
      <c r="H31" s="37">
        <f t="shared" si="1"/>
        <v>139595134</v>
      </c>
      <c r="I31" s="25">
        <f>+'serie A2'!I35</f>
        <v>47484</v>
      </c>
    </row>
    <row r="32" spans="1:9" x14ac:dyDescent="0.35">
      <c r="A32" s="24">
        <v>15</v>
      </c>
      <c r="B32" s="33"/>
      <c r="C32" s="33"/>
      <c r="D32" s="34"/>
      <c r="E32" s="35"/>
      <c r="F32" s="34">
        <v>0</v>
      </c>
      <c r="G32" s="34">
        <f t="shared" si="0"/>
        <v>3366057</v>
      </c>
      <c r="H32" s="37">
        <f t="shared" si="1"/>
        <v>142961191</v>
      </c>
      <c r="I32" s="25">
        <f>+'serie A2'!I36</f>
        <v>47574</v>
      </c>
    </row>
    <row r="33" spans="1:9" x14ac:dyDescent="0.35">
      <c r="A33" s="24">
        <v>16</v>
      </c>
      <c r="B33" s="33"/>
      <c r="C33" s="33"/>
      <c r="D33" s="34"/>
      <c r="E33" s="35"/>
      <c r="F33" s="34">
        <v>0</v>
      </c>
      <c r="G33" s="34">
        <f t="shared" si="0"/>
        <v>3447223</v>
      </c>
      <c r="H33" s="37">
        <f t="shared" si="1"/>
        <v>146408414</v>
      </c>
      <c r="I33" s="25">
        <f>+'serie A2'!I37</f>
        <v>47665</v>
      </c>
    </row>
    <row r="34" spans="1:9" x14ac:dyDescent="0.35">
      <c r="A34" s="24">
        <v>17</v>
      </c>
      <c r="B34" s="33"/>
      <c r="C34" s="33"/>
      <c r="D34" s="34"/>
      <c r="E34" s="35"/>
      <c r="F34" s="34">
        <v>0</v>
      </c>
      <c r="G34" s="34">
        <f t="shared" si="0"/>
        <v>3530346</v>
      </c>
      <c r="H34" s="37">
        <f t="shared" si="1"/>
        <v>149938760</v>
      </c>
      <c r="I34" s="25">
        <f>+'serie A2'!I38</f>
        <v>47757</v>
      </c>
    </row>
    <row r="35" spans="1:9" x14ac:dyDescent="0.35">
      <c r="A35" s="24">
        <v>18</v>
      </c>
      <c r="B35" s="33"/>
      <c r="C35" s="33"/>
      <c r="D35" s="34"/>
      <c r="E35" s="35"/>
      <c r="F35" s="34">
        <v>0</v>
      </c>
      <c r="G35" s="34">
        <f t="shared" si="0"/>
        <v>3615473</v>
      </c>
      <c r="H35" s="37">
        <f t="shared" si="1"/>
        <v>153554233</v>
      </c>
      <c r="I35" s="25">
        <f>+'serie A2'!I39</f>
        <v>47849</v>
      </c>
    </row>
    <row r="36" spans="1:9" x14ac:dyDescent="0.35">
      <c r="A36" s="24">
        <v>19</v>
      </c>
      <c r="B36" s="33"/>
      <c r="C36" s="33"/>
      <c r="D36" s="34"/>
      <c r="E36" s="35"/>
      <c r="F36" s="34">
        <v>0</v>
      </c>
      <c r="G36" s="34">
        <f t="shared" si="0"/>
        <v>3702653</v>
      </c>
      <c r="H36" s="37">
        <f t="shared" si="1"/>
        <v>157256886</v>
      </c>
      <c r="I36" s="25">
        <f>+'serie A2'!I40</f>
        <v>47939</v>
      </c>
    </row>
    <row r="37" spans="1:9" x14ac:dyDescent="0.35">
      <c r="A37" s="24">
        <v>20</v>
      </c>
      <c r="B37" s="33"/>
      <c r="C37" s="33"/>
      <c r="D37" s="34"/>
      <c r="E37" s="35"/>
      <c r="F37" s="34">
        <v>0</v>
      </c>
      <c r="G37" s="34">
        <f t="shared" si="0"/>
        <v>3791935</v>
      </c>
      <c r="H37" s="37">
        <f t="shared" si="1"/>
        <v>161048821</v>
      </c>
      <c r="I37" s="25">
        <f>+'serie A2'!I41</f>
        <v>48030</v>
      </c>
    </row>
    <row r="38" spans="1:9" x14ac:dyDescent="0.35">
      <c r="A38" s="24">
        <v>21</v>
      </c>
      <c r="B38" s="33"/>
      <c r="C38" s="33"/>
      <c r="D38" s="34"/>
      <c r="E38" s="35"/>
      <c r="F38" s="34">
        <v>0</v>
      </c>
      <c r="G38" s="34">
        <f t="shared" si="0"/>
        <v>3883370</v>
      </c>
      <c r="H38" s="37">
        <f t="shared" si="1"/>
        <v>164932191</v>
      </c>
      <c r="I38" s="25">
        <f>+'serie A2'!I42</f>
        <v>48122</v>
      </c>
    </row>
    <row r="39" spans="1:9" x14ac:dyDescent="0.35">
      <c r="A39" s="24">
        <v>22</v>
      </c>
      <c r="B39" s="33"/>
      <c r="C39" s="33"/>
      <c r="D39" s="34"/>
      <c r="E39" s="35"/>
      <c r="F39" s="34">
        <v>0</v>
      </c>
      <c r="G39" s="34">
        <f t="shared" si="0"/>
        <v>3977009</v>
      </c>
      <c r="H39" s="37">
        <f t="shared" si="1"/>
        <v>168909200</v>
      </c>
      <c r="I39" s="25">
        <f>+'serie A2'!I43</f>
        <v>48214</v>
      </c>
    </row>
    <row r="40" spans="1:9" x14ac:dyDescent="0.35">
      <c r="A40" s="24">
        <v>23</v>
      </c>
      <c r="B40" s="33"/>
      <c r="C40" s="33"/>
      <c r="D40" s="34"/>
      <c r="E40" s="35"/>
      <c r="F40" s="34">
        <v>0</v>
      </c>
      <c r="G40" s="34">
        <f t="shared" si="0"/>
        <v>4072907</v>
      </c>
      <c r="H40" s="37">
        <f t="shared" si="1"/>
        <v>172982107</v>
      </c>
      <c r="I40" s="25">
        <f>+'serie A2'!I44</f>
        <v>48305</v>
      </c>
    </row>
    <row r="41" spans="1:9" x14ac:dyDescent="0.35">
      <c r="A41" s="24">
        <v>24</v>
      </c>
      <c r="B41" s="33"/>
      <c r="C41" s="33"/>
      <c r="D41" s="34"/>
      <c r="E41" s="35"/>
      <c r="F41" s="34">
        <v>0</v>
      </c>
      <c r="G41" s="34">
        <f t="shared" si="0"/>
        <v>4171117</v>
      </c>
      <c r="H41" s="37">
        <f t="shared" si="1"/>
        <v>177153224</v>
      </c>
      <c r="I41" s="25">
        <f>+'serie A2'!I45</f>
        <v>48396</v>
      </c>
    </row>
    <row r="42" spans="1:9" x14ac:dyDescent="0.35">
      <c r="A42" s="24">
        <v>25</v>
      </c>
      <c r="B42" s="33"/>
      <c r="C42" s="33"/>
      <c r="D42" s="34"/>
      <c r="E42" s="35"/>
      <c r="F42" s="34">
        <v>0</v>
      </c>
      <c r="G42" s="34">
        <f t="shared" si="0"/>
        <v>4271695</v>
      </c>
      <c r="H42" s="37">
        <f t="shared" si="1"/>
        <v>181424919</v>
      </c>
      <c r="I42" s="25">
        <f>+'serie A2'!I46</f>
        <v>48488</v>
      </c>
    </row>
    <row r="43" spans="1:9" x14ac:dyDescent="0.35">
      <c r="A43" s="24">
        <v>26</v>
      </c>
      <c r="B43" s="33"/>
      <c r="C43" s="33"/>
      <c r="D43" s="34"/>
      <c r="E43" s="35"/>
      <c r="F43" s="34">
        <v>0</v>
      </c>
      <c r="G43" s="34">
        <f t="shared" si="0"/>
        <v>4374699</v>
      </c>
      <c r="H43" s="37">
        <f t="shared" si="1"/>
        <v>185799618</v>
      </c>
      <c r="I43" s="25">
        <f>+'serie A2'!I47</f>
        <v>48580</v>
      </c>
    </row>
    <row r="44" spans="1:9" x14ac:dyDescent="0.35">
      <c r="A44" s="24">
        <v>27</v>
      </c>
      <c r="B44" s="33"/>
      <c r="C44" s="33"/>
      <c r="D44" s="34"/>
      <c r="E44" s="35"/>
      <c r="F44" s="34">
        <v>0</v>
      </c>
      <c r="G44" s="34">
        <f t="shared" si="0"/>
        <v>4480186</v>
      </c>
      <c r="H44" s="37">
        <f t="shared" si="1"/>
        <v>190279804</v>
      </c>
      <c r="I44" s="25">
        <f>+'serie A2'!I48</f>
        <v>48670</v>
      </c>
    </row>
    <row r="45" spans="1:9" x14ac:dyDescent="0.35">
      <c r="A45" s="24">
        <v>28</v>
      </c>
      <c r="B45" s="33"/>
      <c r="C45" s="33"/>
      <c r="D45" s="34"/>
      <c r="E45" s="35"/>
      <c r="F45" s="34">
        <v>0</v>
      </c>
      <c r="G45" s="34">
        <f t="shared" si="0"/>
        <v>4588216</v>
      </c>
      <c r="H45" s="37">
        <f t="shared" si="1"/>
        <v>194868020</v>
      </c>
      <c r="I45" s="25">
        <f>+'serie A2'!I49</f>
        <v>48761</v>
      </c>
    </row>
    <row r="46" spans="1:9" x14ac:dyDescent="0.35">
      <c r="A46" s="24">
        <v>29</v>
      </c>
      <c r="B46" s="33"/>
      <c r="C46" s="33"/>
      <c r="D46" s="34"/>
      <c r="E46" s="35"/>
      <c r="F46" s="34">
        <v>0</v>
      </c>
      <c r="G46" s="34">
        <f t="shared" si="0"/>
        <v>4698852</v>
      </c>
      <c r="H46" s="37">
        <f t="shared" si="1"/>
        <v>199566872</v>
      </c>
      <c r="I46" s="25">
        <f>+'serie A2'!I50</f>
        <v>48853</v>
      </c>
    </row>
    <row r="47" spans="1:9" x14ac:dyDescent="0.35">
      <c r="A47" s="26">
        <v>30</v>
      </c>
      <c r="B47" s="27">
        <v>1</v>
      </c>
      <c r="C47" s="27">
        <v>1</v>
      </c>
      <c r="D47" s="28">
        <f>TRUNC($F$11*H46,0)</f>
        <v>4812155</v>
      </c>
      <c r="E47" s="29">
        <f>+H46</f>
        <v>199566872</v>
      </c>
      <c r="F47" s="28">
        <f>+D47+E47</f>
        <v>204379027</v>
      </c>
      <c r="G47" s="28">
        <f t="shared" si="0"/>
        <v>4812155</v>
      </c>
      <c r="H47" s="31">
        <f>+H46-E47</f>
        <v>0</v>
      </c>
      <c r="I47" s="32">
        <f>+'serie A2'!I51</f>
        <v>48945</v>
      </c>
    </row>
  </sheetData>
  <mergeCells count="2">
    <mergeCell ref="A6:I6"/>
    <mergeCell ref="A7:I7"/>
  </mergeCells>
  <pageMargins left="0.70866141732283472" right="0.70866141732283472" top="0.74803149606299213" bottom="0.74803149606299213" header="0.31496062992125984" footer="0.31496062992125984"/>
  <pageSetup paperSize="14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serie A2</vt:lpstr>
      <vt:lpstr>serie 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Ramírez</dc:creator>
  <cp:lastModifiedBy>Andrea Flores</cp:lastModifiedBy>
  <cp:lastPrinted>2023-11-28T13:09:49Z</cp:lastPrinted>
  <dcterms:created xsi:type="dcterms:W3CDTF">2023-11-27T16:04:12Z</dcterms:created>
  <dcterms:modified xsi:type="dcterms:W3CDTF">2026-09-03T15:58:50Z</dcterms:modified>
</cp:coreProperties>
</file>